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5" i="1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P6"/>
  <c r="O6"/>
  <c r="N6"/>
  <c r="M6"/>
  <c r="L6"/>
  <c r="K6"/>
  <c r="J6"/>
  <c r="I6"/>
  <c r="H6"/>
  <c r="G6"/>
  <c r="F6"/>
  <c r="E6"/>
  <c r="D6"/>
  <c r="C6"/>
  <c r="B6"/>
  <c r="A6"/>
</calcChain>
</file>

<file path=xl/sharedStrings.xml><?xml version="1.0" encoding="utf-8"?>
<sst xmlns="http://schemas.openxmlformats.org/spreadsheetml/2006/main" count="44" uniqueCount="36">
  <si>
    <t>Отчет № 9. 19.10.2023 17:13:07</t>
  </si>
  <si>
    <t>Сведения о поступлении и расходовании средств избирательных фондов избирательных объединений (кросс-таблица на основании итоговых финансовых отчетов)
 </t>
  </si>
  <si>
    <t>Выборы депутатов Якутской городской Думы</t>
  </si>
  <si>
    <t>По состоянию на 10.10.2023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</si>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</sst>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6"/>
  <sheetViews>
    <sheetView tabSelected="1" workbookViewId="0"/>
  </sheetViews>
  <sheetFormatPr defaultRowHeight="15"/>
  <cols>
    <col min="1" max="1" width="8.140625" customWidth="1"/>
    <col min="2" max="2" width="13.7109375" customWidth="1"/>
    <col min="3" max="3" width="4.7109375" customWidth="1"/>
    <col min="4" max="16" width="13.7109375" customWidth="1"/>
    <col min="17" max="17" width="9.140625" customWidth="1"/>
  </cols>
  <sheetData>
    <row r="1" spans="1:17" ht="15" customHeight="1">
      <c r="P1" s="1" t="s">
        <v>0</v>
      </c>
    </row>
    <row r="2" spans="1:17" ht="122.6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7">
      <c r="P4" s="4" t="s">
        <v>3</v>
      </c>
    </row>
    <row r="5" spans="1:17">
      <c r="P5" s="4" t="s">
        <v>4</v>
      </c>
    </row>
    <row r="6" spans="1:17" ht="165">
      <c r="A6" s="5" t="str">
        <f>"№ строки"</f>
        <v>№ строки</v>
      </c>
      <c r="B6" s="6" t="str">
        <f>"Строка финансового отчета"</f>
        <v>Строка финансового отчета</v>
      </c>
      <c r="C6" s="8" t="str">
        <f>"Шифр строки"</f>
        <v>Шифр строки</v>
      </c>
      <c r="D6" s="8" t="str">
        <f>"Итого по всем избирательным объединениям"</f>
        <v>Итого по всем избирательным объединениям</v>
      </c>
      <c r="E6" s="9" t="str">
        <f>"Якутское местное отделение Политической Партии ""ЕДИНАЯ РОССИЯ"""</f>
        <v>Якутское местное отделение Политической Партии "ЕДИНАЯ РОССИЯ"</v>
      </c>
      <c r="F6" s="9" t="str">
        <f>"ЯКУТСКОЕ РЕГИОНАЛЬНОЕ ОТДЕЛЕНИЕ ""КОММУНИСТИЧЕСКАЯ ПАРТИЯ КОММУНИСТЫ РОССИИ"""</f>
        <v>ЯКУТСКОЕ РЕГИОНАЛЬНОЕ ОТДЕЛЕНИЕ "КОММУНИСТИЧЕСКАЯ ПАРТИЯ КОММУНИСТЫ РОССИИ"</v>
      </c>
      <c r="G6" s="9" t="str">
        <f>"РО в РС (Я) ПАРТИИ НОВЫЕ ЛЮДИ"</f>
        <v>РО в РС (Я) ПАРТИИ НОВЫЕ ЛЮДИ</v>
      </c>
      <c r="H6" s="9" t="str">
        <f>"Якутское отделение партии ""СПРАВЕДЛИВАЯ РОССИЯ-ЗА ПРАВДУ"""</f>
        <v>Якутское отделение партии "СПРАВЕДЛИВАЯ РОССИЯ-ЗА ПРАВДУ"</v>
      </c>
      <c r="I6" s="9" t="str">
        <f>"Политическая партия ""Российская экологическая партия ""ЗЕЛЕНЫЕ"""</f>
        <v>Политическая партия "Российская экологическая партия "ЗЕЛЕНЫЕ"</v>
      </c>
      <c r="J6" s="9" t="str">
        <f>"ПАРТИЯ ""РОДИНА"" в Республике Саха (Якутия)"</f>
        <v>ПАРТИЯ "РОДИНА" в Республике Саха (Якутия)</v>
      </c>
      <c r="K6" s="9" t="str">
        <f>"РО в РС (Я) ПП ""Гражданская Платформа"""</f>
        <v>РО в РС (Я) ПП "Гражданская Платформа"</v>
      </c>
      <c r="L6" s="9" t="str">
        <f>"ПАРТИЯ ПЕНСИОНЕРОВ"</f>
        <v>ПАРТИЯ ПЕНСИОНЕРОВ</v>
      </c>
      <c r="M6" s="9" t="str">
        <f>"Якутское республиканское отделение КПРФ"</f>
        <v>Якутское республиканское отделение КПРФ</v>
      </c>
      <c r="N6" s="9" t="str">
        <f>"Якутское региональное отделение ЛДПР"</f>
        <v>Якутское региональное отделение ЛДПР</v>
      </c>
      <c r="O6" s="9" t="str">
        <f>"Региональное отделение ПАРТИИ ДЕЛА в РС(Я)"</f>
        <v>Региональное отделение ПАРТИИ ДЕЛА в РС(Я)</v>
      </c>
      <c r="P6" s="9" t="str">
        <f>"Якутское РО ПАРТИИ ""ЯБЛОКО"""</f>
        <v>Якутское РО ПАРТИИ "ЯБЛОКО"</v>
      </c>
    </row>
    <row r="7" spans="1:17">
      <c r="A7" s="11" t="s">
        <v>5</v>
      </c>
      <c r="B7" s="6" t="str">
        <f>"2"</f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7"/>
    </row>
    <row r="8" spans="1:17" ht="75" customHeight="1">
      <c r="A8" s="12" t="s">
        <v>5</v>
      </c>
      <c r="B8" s="13" t="str">
        <f>"Поступило средств в избирательный фонд, всего"</f>
        <v>Поступило средств в избирательный фонд, всего</v>
      </c>
      <c r="C8" s="14">
        <v>10</v>
      </c>
      <c r="D8" s="15">
        <v>22879030</v>
      </c>
      <c r="E8" s="15">
        <v>15000000</v>
      </c>
      <c r="F8" s="15">
        <v>1048180</v>
      </c>
      <c r="G8" s="15">
        <v>5000000</v>
      </c>
      <c r="H8" s="15">
        <v>400000</v>
      </c>
      <c r="I8" s="15">
        <v>5000</v>
      </c>
      <c r="J8" s="15">
        <v>5000</v>
      </c>
      <c r="K8" s="15">
        <v>41000</v>
      </c>
      <c r="L8" s="15">
        <v>5000</v>
      </c>
      <c r="M8" s="15">
        <v>1284600</v>
      </c>
      <c r="N8" s="15">
        <v>0</v>
      </c>
      <c r="O8" s="15">
        <v>30000</v>
      </c>
      <c r="P8" s="15">
        <v>60250</v>
      </c>
      <c r="Q8" s="10"/>
    </row>
    <row r="9" spans="1:17">
      <c r="A9" s="12" t="s">
        <v>6</v>
      </c>
      <c r="B9" s="14" t="str">
        <f>"в том числе"</f>
        <v>в том числе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0"/>
    </row>
    <row r="10" spans="1:17" ht="135" customHeight="1">
      <c r="A10" s="12" t="s">
        <v>7</v>
      </c>
      <c r="B10" s="13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0" s="14">
        <v>20</v>
      </c>
      <c r="D10" s="15">
        <v>21879030</v>
      </c>
      <c r="E10" s="15">
        <v>15000000</v>
      </c>
      <c r="F10" s="15">
        <v>1048180</v>
      </c>
      <c r="G10" s="15">
        <v>4000000</v>
      </c>
      <c r="H10" s="15">
        <v>400000</v>
      </c>
      <c r="I10" s="15">
        <v>5000</v>
      </c>
      <c r="J10" s="15">
        <v>5000</v>
      </c>
      <c r="K10" s="15">
        <v>41000</v>
      </c>
      <c r="L10" s="15">
        <v>5000</v>
      </c>
      <c r="M10" s="15">
        <v>1284600</v>
      </c>
      <c r="N10" s="15">
        <v>0</v>
      </c>
      <c r="O10" s="15">
        <v>30000</v>
      </c>
      <c r="P10" s="15">
        <v>60250</v>
      </c>
      <c r="Q10" s="10"/>
    </row>
    <row r="11" spans="1:17">
      <c r="A11" s="12" t="s">
        <v>6</v>
      </c>
      <c r="B11" s="14" t="str">
        <f>"из них"</f>
        <v>из них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0"/>
    </row>
    <row r="12" spans="1:17" ht="135" customHeight="1">
      <c r="A12" s="12" t="s">
        <v>8</v>
      </c>
      <c r="B12" s="13" t="str">
        <f>"Собственные средства политической партии / регионального отделения политической партии / кандидата"</f>
        <v>Собственные средства политической партии / регионального отделения политической партии / кандидата</v>
      </c>
      <c r="C12" s="14">
        <v>30</v>
      </c>
      <c r="D12" s="15">
        <v>19549600</v>
      </c>
      <c r="E12" s="15">
        <v>15000000</v>
      </c>
      <c r="F12" s="15">
        <v>0</v>
      </c>
      <c r="G12" s="15">
        <v>3000000</v>
      </c>
      <c r="H12" s="15">
        <v>400000</v>
      </c>
      <c r="I12" s="15">
        <v>0</v>
      </c>
      <c r="J12" s="15">
        <v>0</v>
      </c>
      <c r="K12" s="15">
        <v>0</v>
      </c>
      <c r="L12" s="15">
        <v>0</v>
      </c>
      <c r="M12" s="15">
        <v>1149600</v>
      </c>
      <c r="N12" s="15">
        <v>0</v>
      </c>
      <c r="O12" s="15">
        <v>0</v>
      </c>
      <c r="P12" s="15">
        <v>0</v>
      </c>
      <c r="Q12" s="10"/>
    </row>
    <row r="13" spans="1:17" ht="105" customHeight="1">
      <c r="A13" s="12" t="s">
        <v>9</v>
      </c>
      <c r="B13" s="13" t="str">
        <f>"Средства, выделенные кандидату выдвинувшей его политической партией"</f>
        <v>Средства, выделенные кандидату выдвинувшей его политической партией</v>
      </c>
      <c r="C13" s="14">
        <v>40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0"/>
    </row>
    <row r="14" spans="1:17" ht="75" customHeight="1">
      <c r="A14" s="12" t="s">
        <v>10</v>
      </c>
      <c r="B14" s="13" t="str">
        <f>"Добровольные пожертвования гражданина"</f>
        <v>Добровольные пожертвования гражданина</v>
      </c>
      <c r="C14" s="14">
        <v>50</v>
      </c>
      <c r="D14" s="15">
        <v>1271480</v>
      </c>
      <c r="E14" s="15">
        <v>0</v>
      </c>
      <c r="F14" s="15">
        <v>1048180</v>
      </c>
      <c r="G14" s="15">
        <v>0</v>
      </c>
      <c r="H14" s="15">
        <v>0</v>
      </c>
      <c r="I14" s="15">
        <v>5000</v>
      </c>
      <c r="J14" s="15">
        <v>5000</v>
      </c>
      <c r="K14" s="15">
        <v>41000</v>
      </c>
      <c r="L14" s="15">
        <v>5000</v>
      </c>
      <c r="M14" s="15">
        <v>135000</v>
      </c>
      <c r="N14" s="15">
        <v>0</v>
      </c>
      <c r="O14" s="15">
        <v>30000</v>
      </c>
      <c r="P14" s="15">
        <v>2300</v>
      </c>
      <c r="Q14" s="10"/>
    </row>
    <row r="15" spans="1:17" ht="90" customHeight="1">
      <c r="A15" s="12" t="s">
        <v>11</v>
      </c>
      <c r="B15" s="13" t="str">
        <f>"Добровольные пожертвования юридического лица"</f>
        <v>Добровольные пожертвования юридического лица</v>
      </c>
      <c r="C15" s="14">
        <v>60</v>
      </c>
      <c r="D15" s="15">
        <v>1057950</v>
      </c>
      <c r="E15" s="15">
        <v>0</v>
      </c>
      <c r="F15" s="15">
        <v>0</v>
      </c>
      <c r="G15" s="15">
        <v>1000000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57950</v>
      </c>
      <c r="Q15" s="10"/>
    </row>
    <row r="16" spans="1:17" ht="270" customHeight="1">
      <c r="A16" s="12" t="s">
        <v>12</v>
      </c>
      <c r="B16" s="13" t="str">
        <f>"Поступило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№67-ФЗ"</f>
        <v>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</v>
      </c>
      <c r="C16" s="14">
        <v>70</v>
      </c>
      <c r="D16" s="15">
        <v>1000000</v>
      </c>
      <c r="E16" s="15">
        <v>0</v>
      </c>
      <c r="F16" s="15">
        <v>0</v>
      </c>
      <c r="G16" s="15">
        <v>1000000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0"/>
    </row>
    <row r="17" spans="1:17">
      <c r="A17" s="12" t="s">
        <v>6</v>
      </c>
      <c r="B17" s="14" t="str">
        <f>"из них"</f>
        <v>из них</v>
      </c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0"/>
    </row>
    <row r="18" spans="1:17" ht="240" customHeight="1">
      <c r="A18" s="12" t="s">
        <v>13</v>
      </c>
      <c r="B18" s="13" t="str">
        <f>"Собственные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партией"</f>
        <v>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</v>
      </c>
      <c r="C18" s="14">
        <v>80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0"/>
    </row>
    <row r="19" spans="1:17" ht="30" customHeight="1">
      <c r="A19" s="12" t="s">
        <v>14</v>
      </c>
      <c r="B19" s="13" t="str">
        <f>"Средства гражданина"</f>
        <v>Средства гражданина</v>
      </c>
      <c r="C19" s="14">
        <v>90</v>
      </c>
      <c r="D19" s="15">
        <v>1000000</v>
      </c>
      <c r="E19" s="15">
        <v>0</v>
      </c>
      <c r="F19" s="15">
        <v>0</v>
      </c>
      <c r="G19" s="15">
        <v>1000000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0"/>
    </row>
    <row r="20" spans="1:17" ht="45" customHeight="1">
      <c r="A20" s="12" t="s">
        <v>15</v>
      </c>
      <c r="B20" s="13" t="str">
        <f>"Средства юридического лица"</f>
        <v>Средства юридического лица</v>
      </c>
      <c r="C20" s="14">
        <v>100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0"/>
    </row>
    <row r="21" spans="1:17" ht="90" customHeight="1">
      <c r="A21" s="12" t="s">
        <v>16</v>
      </c>
      <c r="B21" s="13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1" s="14">
        <v>110</v>
      </c>
      <c r="D21" s="15">
        <v>1000000</v>
      </c>
      <c r="E21" s="15">
        <v>0</v>
      </c>
      <c r="F21" s="15">
        <v>0</v>
      </c>
      <c r="G21" s="15">
        <v>1000000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0"/>
    </row>
    <row r="22" spans="1:17">
      <c r="A22" s="12" t="s">
        <v>6</v>
      </c>
      <c r="B22" s="14" t="str">
        <f>"из них"</f>
        <v>из них</v>
      </c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0"/>
    </row>
    <row r="23" spans="1:17" ht="60" customHeight="1">
      <c r="A23" s="12" t="s">
        <v>17</v>
      </c>
      <c r="B23" s="13" t="str">
        <f>"Перечислено в доход федерального бюджета"</f>
        <v>Перечислено в доход федерального бюджета</v>
      </c>
      <c r="C23" s="14">
        <v>120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0"/>
    </row>
    <row r="24" spans="1:17" ht="120" customHeight="1">
      <c r="A24" s="12" t="s">
        <v>18</v>
      </c>
      <c r="B24" s="13" t="str">
        <f>"Возвращено денежных средств, поступивших с нарушением установленного порядка"</f>
        <v>Возвращено денежных средств, поступивших с нарушением установленного порядка</v>
      </c>
      <c r="C24" s="14">
        <v>130</v>
      </c>
      <c r="D24" s="15">
        <v>1000000</v>
      </c>
      <c r="E24" s="15">
        <v>0</v>
      </c>
      <c r="F24" s="15">
        <v>0</v>
      </c>
      <c r="G24" s="15">
        <v>1000000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0"/>
    </row>
    <row r="25" spans="1:17">
      <c r="A25" s="12" t="s">
        <v>6</v>
      </c>
      <c r="B25" s="14" t="str">
        <f>"из них"</f>
        <v>из них</v>
      </c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0"/>
    </row>
    <row r="26" spans="1:17" ht="180" customHeight="1">
      <c r="A26" s="12" t="s">
        <v>19</v>
      </c>
      <c r="B26" s="13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6" s="14">
        <v>140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0"/>
    </row>
    <row r="27" spans="1:17" ht="195" customHeight="1">
      <c r="A27" s="12" t="s">
        <v>20</v>
      </c>
      <c r="B27" s="13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7" s="14">
        <v>150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0"/>
    </row>
    <row r="28" spans="1:17" ht="105" customHeight="1">
      <c r="A28" s="12" t="s">
        <v>21</v>
      </c>
      <c r="B28" s="13" t="str">
        <f>"Средств, поступивших с превышением предельного размера"</f>
        <v>Средств, поступивших с превышением предельного размера</v>
      </c>
      <c r="C28" s="14">
        <v>160</v>
      </c>
      <c r="D28" s="15">
        <v>1000000</v>
      </c>
      <c r="E28" s="15">
        <v>0</v>
      </c>
      <c r="F28" s="15">
        <v>0</v>
      </c>
      <c r="G28" s="15">
        <v>1000000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0"/>
    </row>
    <row r="29" spans="1:17" ht="105" customHeight="1">
      <c r="A29" s="12" t="s">
        <v>22</v>
      </c>
      <c r="B29" s="13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29" s="14">
        <v>170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0"/>
    </row>
    <row r="30" spans="1:17" ht="45" customHeight="1">
      <c r="A30" s="12" t="s">
        <v>23</v>
      </c>
      <c r="B30" s="13" t="str">
        <f>"Израсходовано средств, всего"</f>
        <v>Израсходовано средств, всего</v>
      </c>
      <c r="C30" s="14">
        <v>180</v>
      </c>
      <c r="D30" s="15">
        <v>21860080</v>
      </c>
      <c r="E30" s="15">
        <v>15000000</v>
      </c>
      <c r="F30" s="15">
        <v>1048180</v>
      </c>
      <c r="G30" s="15">
        <v>4000000</v>
      </c>
      <c r="H30" s="15">
        <v>400000</v>
      </c>
      <c r="I30" s="15">
        <v>5000</v>
      </c>
      <c r="J30" s="15">
        <v>5000</v>
      </c>
      <c r="K30" s="15">
        <v>40650</v>
      </c>
      <c r="L30" s="15">
        <v>5000</v>
      </c>
      <c r="M30" s="15">
        <v>1284600</v>
      </c>
      <c r="N30" s="15">
        <v>0</v>
      </c>
      <c r="O30" s="15">
        <v>11400</v>
      </c>
      <c r="P30" s="15">
        <v>60250</v>
      </c>
      <c r="Q30" s="10"/>
    </row>
    <row r="31" spans="1:17">
      <c r="A31" s="12" t="s">
        <v>6</v>
      </c>
      <c r="B31" s="14" t="str">
        <f>"из них"</f>
        <v>из них</v>
      </c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0"/>
    </row>
    <row r="32" spans="1:17" ht="75" customHeight="1">
      <c r="A32" s="12" t="s">
        <v>24</v>
      </c>
      <c r="B32" s="13" t="str">
        <f>"На организацию сбора подписей избирателей"</f>
        <v>На организацию сбора подписей избирателей</v>
      </c>
      <c r="C32" s="14">
        <v>190</v>
      </c>
      <c r="D32" s="15">
        <v>90100</v>
      </c>
      <c r="E32" s="15">
        <v>0</v>
      </c>
      <c r="F32" s="15">
        <v>5000</v>
      </c>
      <c r="G32" s="15">
        <v>0</v>
      </c>
      <c r="H32" s="15">
        <v>0</v>
      </c>
      <c r="I32" s="15">
        <v>5000</v>
      </c>
      <c r="J32" s="15">
        <v>5000</v>
      </c>
      <c r="K32" s="15">
        <v>0</v>
      </c>
      <c r="L32" s="15">
        <v>5000</v>
      </c>
      <c r="M32" s="15">
        <v>0</v>
      </c>
      <c r="N32" s="15">
        <v>0</v>
      </c>
      <c r="O32" s="15">
        <v>11400</v>
      </c>
      <c r="P32" s="15">
        <v>58700</v>
      </c>
      <c r="Q32" s="10"/>
    </row>
    <row r="33" spans="1:17">
      <c r="A33" s="12" t="s">
        <v>6</v>
      </c>
      <c r="B33" s="14" t="str">
        <f>"из них"</f>
        <v>из них</v>
      </c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0"/>
    </row>
    <row r="34" spans="1:17" ht="105" customHeight="1">
      <c r="A34" s="12" t="s">
        <v>25</v>
      </c>
      <c r="B34" s="13" t="str">
        <f>"Из них на оплату труда лиц, привлекаемых для сбора подписей избирателей"</f>
        <v>Из них на оплату труда лиц, привлекаемых для сбора подписей избирателей</v>
      </c>
      <c r="C34" s="14">
        <v>200</v>
      </c>
      <c r="D34" s="15">
        <v>5000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5000</v>
      </c>
      <c r="P34" s="15">
        <v>0</v>
      </c>
      <c r="Q34" s="10"/>
    </row>
    <row r="35" spans="1:17" ht="105" customHeight="1">
      <c r="A35" s="12" t="s">
        <v>26</v>
      </c>
      <c r="B35" s="13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5" s="14">
        <v>210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0"/>
    </row>
    <row r="36" spans="1:17" ht="120" customHeight="1">
      <c r="A36" s="12" t="s">
        <v>27</v>
      </c>
      <c r="B36" s="13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6" s="14">
        <v>220</v>
      </c>
      <c r="D36" s="15">
        <v>160000</v>
      </c>
      <c r="E36" s="15">
        <v>160000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0"/>
    </row>
    <row r="37" spans="1:17" ht="90" customHeight="1">
      <c r="A37" s="12" t="s">
        <v>28</v>
      </c>
      <c r="B37" s="13" t="str">
        <f>"На предвыборную агитацию через сетевые издания"</f>
        <v>На предвыборную агитацию через сетевые издания</v>
      </c>
      <c r="C37" s="14">
        <v>230</v>
      </c>
      <c r="D37" s="15">
        <v>20600</v>
      </c>
      <c r="E37" s="15">
        <v>20600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0"/>
    </row>
    <row r="38" spans="1:17" ht="120" customHeight="1">
      <c r="A38" s="12" t="s">
        <v>29</v>
      </c>
      <c r="B38" s="13" t="str">
        <f>"На выпуск и распространение печатных и иных агитационных материалов"</f>
        <v>На выпуск и распространение печатных и иных агитационных материалов</v>
      </c>
      <c r="C38" s="14">
        <v>240</v>
      </c>
      <c r="D38" s="15">
        <v>3366713.5</v>
      </c>
      <c r="E38" s="15">
        <v>1467804.5</v>
      </c>
      <c r="F38" s="15">
        <v>1043180</v>
      </c>
      <c r="G38" s="15">
        <v>233816</v>
      </c>
      <c r="H38" s="15">
        <v>283548</v>
      </c>
      <c r="I38" s="15">
        <v>0</v>
      </c>
      <c r="J38" s="15">
        <v>0</v>
      </c>
      <c r="K38" s="15">
        <v>40650</v>
      </c>
      <c r="L38" s="15">
        <v>0</v>
      </c>
      <c r="M38" s="15">
        <v>297715</v>
      </c>
      <c r="N38" s="15">
        <v>0</v>
      </c>
      <c r="O38" s="15">
        <v>0</v>
      </c>
      <c r="P38" s="15">
        <v>0</v>
      </c>
      <c r="Q38" s="10"/>
    </row>
    <row r="39" spans="1:17" ht="90" customHeight="1">
      <c r="A39" s="12" t="s">
        <v>30</v>
      </c>
      <c r="B39" s="13" t="str">
        <f>"На проведение публичных массовых мероприятий"</f>
        <v>На проведение публичных массовых мероприятий</v>
      </c>
      <c r="C39" s="14">
        <v>250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0"/>
    </row>
    <row r="40" spans="1:17" ht="105" customHeight="1">
      <c r="A40" s="12" t="s">
        <v>31</v>
      </c>
      <c r="B40" s="13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0" s="14">
        <v>260</v>
      </c>
      <c r="D40" s="15">
        <v>9879094.5</v>
      </c>
      <c r="E40" s="15">
        <v>6262790.5</v>
      </c>
      <c r="F40" s="15">
        <v>0</v>
      </c>
      <c r="G40" s="15">
        <v>3616304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0"/>
    </row>
    <row r="41" spans="1:17" ht="180" customHeight="1">
      <c r="A41" s="12" t="s">
        <v>32</v>
      </c>
      <c r="B41" s="13" t="str">
        <f>"На оплату других работ (услуг), выполненных (оказанных) юридическими лицами или гражданами России по договорам"</f>
        <v>На оплату других работ (услуг), выполненных (оказанных) юридическими лицами или гражданами России по договорам</v>
      </c>
      <c r="C41" s="14">
        <v>270</v>
      </c>
      <c r="D41" s="15">
        <v>8331522</v>
      </c>
      <c r="E41" s="15">
        <v>7088805</v>
      </c>
      <c r="F41" s="15">
        <v>0</v>
      </c>
      <c r="G41" s="15">
        <v>139380</v>
      </c>
      <c r="H41" s="15">
        <v>116452</v>
      </c>
      <c r="I41" s="15">
        <v>0</v>
      </c>
      <c r="J41" s="15">
        <v>0</v>
      </c>
      <c r="K41" s="15">
        <v>0</v>
      </c>
      <c r="L41" s="15">
        <v>0</v>
      </c>
      <c r="M41" s="15">
        <v>986885</v>
      </c>
      <c r="N41" s="15">
        <v>0</v>
      </c>
      <c r="O41" s="15">
        <v>0</v>
      </c>
      <c r="P41" s="15">
        <v>0</v>
      </c>
      <c r="Q41" s="10"/>
    </row>
    <row r="42" spans="1:17" ht="150" customHeight="1">
      <c r="A42" s="12" t="s">
        <v>33</v>
      </c>
      <c r="B42" s="13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2" s="14">
        <v>280</v>
      </c>
      <c r="D42" s="15">
        <v>12050</v>
      </c>
      <c r="E42" s="15">
        <v>0</v>
      </c>
      <c r="F42" s="15">
        <v>0</v>
      </c>
      <c r="G42" s="15">
        <v>10500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1550</v>
      </c>
      <c r="Q42" s="10"/>
    </row>
    <row r="43" spans="1:17" ht="195" customHeight="1">
      <c r="A43" s="12" t="s">
        <v>34</v>
      </c>
      <c r="B43" s="13" t="str">
        <f>"Остаток средств фонда на дату сдачи отчета (заверяется банковской справкой) (стр.300 = стр.10 - стр.110 - стр.180 - стр.290)"</f>
        <v>Остаток средств фонда на дату сдачи отчета (заверяется банковской справкой) (стр.300 = стр.10 - стр.110 - стр.180 - стр.290)</v>
      </c>
      <c r="C43" s="14">
        <v>300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0"/>
    </row>
    <row r="44" spans="1:17">
      <c r="A44" s="12" t="s">
        <v>6</v>
      </c>
      <c r="B44" s="14" t="str">
        <f>"из них"</f>
        <v>из них</v>
      </c>
      <c r="C44" s="14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0"/>
    </row>
    <row r="45" spans="1:17" ht="225" customHeight="1">
      <c r="A45" s="12" t="s">
        <v>35</v>
      </c>
      <c r="B45" s="13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5" s="14">
        <v>290</v>
      </c>
      <c r="D45" s="15">
        <v>18950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350</v>
      </c>
      <c r="L45" s="15">
        <v>0</v>
      </c>
      <c r="M45" s="15">
        <v>0</v>
      </c>
      <c r="N45" s="15">
        <v>0</v>
      </c>
      <c r="O45" s="15">
        <v>18600</v>
      </c>
      <c r="P45" s="15">
        <v>0</v>
      </c>
      <c r="Q45" s="10"/>
    </row>
    <row r="46" spans="1:17">
      <c r="Q46" s="10"/>
    </row>
  </sheetData>
  <mergeCells count="2">
    <mergeCell ref="A2:P2"/>
    <mergeCell ref="A3:P3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dcterms:created xsi:type="dcterms:W3CDTF">2023-10-19T08:13:10Z</dcterms:created>
  <dcterms:modified xsi:type="dcterms:W3CDTF">2023-10-19T08:13:53Z</dcterms:modified>
</cp:coreProperties>
</file>